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jsaProject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c7a1b775072f926/Dokumente/Alter PC/Documents/DLRG/Buchhaltung/"/>
    </mc:Choice>
  </mc:AlternateContent>
  <xr:revisionPtr revIDLastSave="3" documentId="8_{2ABE152C-0B12-4AA2-8433-B05A5F42FD34}" xr6:coauthVersionLast="47" xr6:coauthVersionMax="47" xr10:uidLastSave="{50ACA602-9F7F-44CC-9787-C4073B0D174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_xlnm.Print_Area_1">Tabelle1!$A$1:$H$103</definedName>
    <definedName name="__xlnm.Print_Titles_1">Tabelle1!$4:$4</definedName>
    <definedName name="_xlnm.Print_Area" localSheetId="0">Tabelle1!$A$1:$H$95</definedName>
    <definedName name="Excel_BuiltIn_Print_Titles_1_1">Tabelle1!$A$4:$B$4</definedName>
    <definedName name="Print_Titles" localSheetId="0">Tabelle1!$4:$4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1" i="1" l="1"/>
  <c r="E95" i="1"/>
  <c r="E91" i="1" s="1"/>
  <c r="E94" i="1"/>
  <c r="E93" i="1"/>
  <c r="E92" i="1"/>
  <c r="J91" i="1"/>
  <c r="H91" i="1"/>
  <c r="G91" i="1"/>
  <c r="F91" i="1"/>
  <c r="D91" i="1"/>
  <c r="B83" i="1"/>
  <c r="J75" i="1"/>
  <c r="I75" i="1"/>
  <c r="H75" i="1"/>
  <c r="G75" i="1"/>
  <c r="F75" i="1"/>
  <c r="E75" i="1"/>
  <c r="D75" i="1"/>
  <c r="J70" i="1"/>
  <c r="I70" i="1"/>
  <c r="H70" i="1"/>
  <c r="G70" i="1"/>
  <c r="F70" i="1"/>
  <c r="E70" i="1"/>
  <c r="D70" i="1"/>
  <c r="J52" i="1"/>
  <c r="I52" i="1"/>
  <c r="H52" i="1"/>
  <c r="G52" i="1"/>
  <c r="F52" i="1"/>
  <c r="E52" i="1"/>
  <c r="D52" i="1"/>
  <c r="D50" i="1"/>
  <c r="J45" i="1"/>
  <c r="I45" i="1"/>
  <c r="H45" i="1"/>
  <c r="G45" i="1"/>
  <c r="F45" i="1"/>
  <c r="E45" i="1"/>
  <c r="D45" i="1"/>
  <c r="E36" i="1"/>
  <c r="D25" i="1"/>
  <c r="D18" i="1" s="1"/>
  <c r="D15" i="1" s="1"/>
  <c r="D24" i="1"/>
  <c r="J15" i="1"/>
  <c r="I15" i="1"/>
  <c r="H15" i="1"/>
  <c r="G15" i="1"/>
  <c r="F15" i="1"/>
  <c r="E15" i="1"/>
  <c r="D13" i="1"/>
  <c r="D8" i="1" s="1"/>
  <c r="J8" i="1"/>
  <c r="J80" i="1" s="1"/>
  <c r="I8" i="1"/>
  <c r="H8" i="1"/>
  <c r="H80" i="1" s="1"/>
  <c r="G8" i="1"/>
  <c r="G80" i="1" s="1"/>
  <c r="F8" i="1"/>
  <c r="F80" i="1" s="1"/>
  <c r="E8" i="1"/>
  <c r="E80" i="1" s="1"/>
  <c r="E83" i="1" s="1"/>
  <c r="I80" i="1" l="1"/>
  <c r="D80" i="1"/>
  <c r="D83" i="1" s="1"/>
</calcChain>
</file>

<file path=xl/sharedStrings.xml><?xml version="1.0" encoding="utf-8"?>
<sst xmlns="http://schemas.openxmlformats.org/spreadsheetml/2006/main" count="84" uniqueCount="74">
  <si>
    <t xml:space="preserve">Haushaltsplan 2026 Vorschlag  </t>
  </si>
  <si>
    <t>DLRG OG Kevelaer e.V.</t>
  </si>
  <si>
    <t>2021 (Ist)</t>
  </si>
  <si>
    <t>2022(Ist)</t>
  </si>
  <si>
    <t>2023(Ist)</t>
  </si>
  <si>
    <t>2024(Ist)</t>
  </si>
  <si>
    <t>Plan 2025</t>
  </si>
  <si>
    <t>2025 (Ist)</t>
  </si>
  <si>
    <t>Plan 2026</t>
  </si>
  <si>
    <t>Ideeler Bereich</t>
  </si>
  <si>
    <t>Einnahmen</t>
  </si>
  <si>
    <t>Mitgliederbeiträge</t>
  </si>
  <si>
    <t>3210/3230</t>
  </si>
  <si>
    <t>Spenden und Geldsammlungen</t>
  </si>
  <si>
    <t>Zuschüsse von Verbänden /Behörden</t>
  </si>
  <si>
    <t>Zuschüsse für Jugendarbeit</t>
  </si>
  <si>
    <t>Sonstige Erträge</t>
  </si>
  <si>
    <t>Ausgaben</t>
  </si>
  <si>
    <t>Abgaben an Verbände</t>
  </si>
  <si>
    <t>Hallenbadnutzung (Raumkosten)</t>
  </si>
  <si>
    <t>4er</t>
  </si>
  <si>
    <t>Verwaltungsausgaben</t>
  </si>
  <si>
    <t xml:space="preserve">davon </t>
  </si>
  <si>
    <t>Ehrungen</t>
  </si>
  <si>
    <t>Öffentlichkeitsarbeit</t>
  </si>
  <si>
    <t>Jugendarbeit</t>
  </si>
  <si>
    <t>Mitgliederpflege, Seniorenbetreuung</t>
  </si>
  <si>
    <t>Abschreibung</t>
  </si>
  <si>
    <t>Steuern</t>
  </si>
  <si>
    <t>Grundbesitzabgaben/ Müll</t>
  </si>
  <si>
    <t>Anhänger</t>
  </si>
  <si>
    <t>Gema</t>
  </si>
  <si>
    <t xml:space="preserve">Versicherungen </t>
  </si>
  <si>
    <t>Instandshaltung Einsatzfahrzeuge</t>
  </si>
  <si>
    <t>Instandhaltung Anhänger</t>
  </si>
  <si>
    <t xml:space="preserve">Instandhaltung Tauchgeräte </t>
  </si>
  <si>
    <t>Strom, Wasser, Heizung</t>
  </si>
  <si>
    <t>Instandhaltung</t>
  </si>
  <si>
    <t>Vermögensverwaltung</t>
  </si>
  <si>
    <t>Ertragssteuerfreie Einnahmen</t>
  </si>
  <si>
    <t>Zweckbetrieb</t>
  </si>
  <si>
    <t>Ausbildung/ Lehrgänge (EH-Kurse, etc.)</t>
  </si>
  <si>
    <t>Meisterschaften</t>
  </si>
  <si>
    <t>Rettungswachdienst</t>
  </si>
  <si>
    <t>SAN-Einsätze</t>
  </si>
  <si>
    <t>Teilnahme Jugendveranstaltung</t>
  </si>
  <si>
    <t xml:space="preserve">Ausbildung/ Lehrgänge </t>
  </si>
  <si>
    <t>EH-Ausbildung/Rettungsfähigkeit</t>
  </si>
  <si>
    <t>Taucher</t>
  </si>
  <si>
    <t>Schwimmer/ Betreuer</t>
  </si>
  <si>
    <t>SAN</t>
  </si>
  <si>
    <t xml:space="preserve">Fahrtkosten </t>
  </si>
  <si>
    <t>Materialeinsatz SAN</t>
  </si>
  <si>
    <t>Materialeinsatz EH</t>
  </si>
  <si>
    <t>Taucher Ausrüstung</t>
  </si>
  <si>
    <t>Spende</t>
  </si>
  <si>
    <t>Rettungswachdienst, Einsatz</t>
  </si>
  <si>
    <t>Einsatzfahrzeug</t>
  </si>
  <si>
    <t>Sonstige Aufwendungen Jugend</t>
  </si>
  <si>
    <t>Wirtschaftlicher Geschäftsbetrieb</t>
  </si>
  <si>
    <t>Verkauf Speisen u. Getränke</t>
  </si>
  <si>
    <t>Materialverkauf (privat)</t>
  </si>
  <si>
    <t>Vermietung Schulungsheim, Zelt u. Bänke</t>
  </si>
  <si>
    <t>Materialeinsatz (privat)</t>
  </si>
  <si>
    <t>Vereinsergebnis</t>
  </si>
  <si>
    <t>Zuführung/Auflösung Rücklage für Geräte und Ausrüstung</t>
  </si>
  <si>
    <t>Zuführung/Auflösung Rücklage Einsatzfahrzeuge</t>
  </si>
  <si>
    <t>Zuführung/Auflösung Rücklage Gebäude</t>
  </si>
  <si>
    <t>Zuführung/Auflösung freie Rücklage</t>
  </si>
  <si>
    <t>Rücklagen Stand 31.12.</t>
  </si>
  <si>
    <t>Gebäude</t>
  </si>
  <si>
    <t>Geräte und Ausrüstung</t>
  </si>
  <si>
    <t>Einsatzfahrzeuge</t>
  </si>
  <si>
    <t>freie Rücklage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</si>
</sst>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s&quot;tan&quot;d&quot;ar&quot;d"/>
  </numFmts>
  <fonts count="13">
    <font>
      <sz val="10"/>
      <color theme="1"/>
      <name val="Arial"/>
    </font>
    <font>
      <sz val="10"/>
      <name val="Arial"/>
    </font>
    <font>
      <sz val="9"/>
      <name val="Arial"/>
    </font>
    <font>
      <b/>
      <sz val="12"/>
      <name val="Arial"/>
    </font>
    <font>
      <b/>
      <sz val="11"/>
      <name val="Arial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 MT"/>
    </font>
    <font>
      <sz val="9"/>
      <name val="Arial MT"/>
    </font>
    <font>
      <sz val="7"/>
      <name val="Arial"/>
    </font>
    <font>
      <b/>
      <sz val="11"/>
      <name val="Arial MT"/>
    </font>
    <font>
      <b/>
      <sz val="10"/>
      <name val="Arial MT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27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6" tint="0.39997558519241921"/>
        <bgColor indexed="27"/>
      </patternFill>
    </fill>
    <fill>
      <patternFill patternType="solid">
        <fgColor indexed="5"/>
        <bgColor indexed="27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2" tint="-0.249977111117893"/>
        <bgColor indexed="65"/>
      </patternFill>
    </fill>
    <fill>
      <patternFill patternType="solid">
        <fgColor theme="2" tint="-0.249977111117893"/>
        <bgColor indexed="27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0"/>
      </patternFill>
    </fill>
    <fill>
      <patternFill patternType="solid">
        <fgColor theme="2" tint="-9.9978637043366805E-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66">
    <xf numFmtId="0" fontId="0" fillId="0" borderId="0" xfId="0"/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1" fillId="2" borderId="0" xfId="1" applyFill="1" applyAlignment="1"/>
    <xf numFmtId="0" fontId="0" fillId="3" borderId="0" xfId="1" applyFont="1" applyFill="1" applyAlignment="1"/>
    <xf numFmtId="0" fontId="0" fillId="4" borderId="0" xfId="1" applyFont="1" applyFill="1" applyAlignment="1"/>
    <xf numFmtId="0" fontId="0" fillId="5" borderId="0" xfId="1" applyFont="1" applyFill="1" applyAlignment="1"/>
    <xf numFmtId="0" fontId="2" fillId="6" borderId="0" xfId="1" applyFont="1" applyFill="1">
      <alignment vertical="center"/>
    </xf>
    <xf numFmtId="0" fontId="2" fillId="7" borderId="0" xfId="1" applyFont="1" applyFill="1">
      <alignment vertical="center"/>
    </xf>
    <xf numFmtId="0" fontId="2" fillId="8" borderId="0" xfId="1" applyFont="1" applyFill="1">
      <alignment vertical="center"/>
    </xf>
    <xf numFmtId="0" fontId="3" fillId="0" borderId="0" xfId="1" applyFont="1" applyAlignment="1"/>
    <xf numFmtId="0" fontId="0" fillId="0" borderId="0" xfId="1" applyFont="1">
      <alignment vertical="center"/>
    </xf>
    <xf numFmtId="0" fontId="0" fillId="4" borderId="0" xfId="1" applyFont="1" applyFill="1" applyAlignment="1">
      <alignment horizontal="center"/>
    </xf>
    <xf numFmtId="0" fontId="4" fillId="0" borderId="1" xfId="1" applyFont="1" applyBorder="1" applyAlignment="1"/>
    <xf numFmtId="0" fontId="4" fillId="0" borderId="1" xfId="1" applyFont="1" applyBorder="1" applyAlignment="1">
      <alignment wrapText="1"/>
    </xf>
    <xf numFmtId="0" fontId="4" fillId="2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4" fillId="4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left"/>
    </xf>
    <xf numFmtId="0" fontId="4" fillId="6" borderId="1" xfId="1" applyFont="1" applyFill="1" applyBorder="1" applyAlignment="1">
      <alignment horizontal="left"/>
    </xf>
    <xf numFmtId="0" fontId="4" fillId="7" borderId="1" xfId="1" applyFont="1" applyFill="1" applyBorder="1" applyAlignment="1">
      <alignment horizontal="left"/>
    </xf>
    <xf numFmtId="0" fontId="4" fillId="8" borderId="1" xfId="1" applyFont="1" applyFill="1" applyBorder="1" applyAlignment="1">
      <alignment horizontal="left"/>
    </xf>
    <xf numFmtId="0" fontId="4" fillId="0" borderId="0" xfId="1" applyFont="1" applyAlignment="1"/>
    <xf numFmtId="0" fontId="4" fillId="0" borderId="0" xfId="1" applyFont="1" applyAlignment="1">
      <alignment wrapText="1"/>
    </xf>
    <xf numFmtId="0" fontId="5" fillId="2" borderId="0" xfId="1" applyFont="1" applyFill="1" applyAlignment="1">
      <alignment horizontal="left"/>
    </xf>
    <xf numFmtId="0" fontId="4" fillId="3" borderId="0" xfId="1" applyFont="1" applyFill="1" applyAlignment="1">
      <alignment horizontal="left"/>
    </xf>
    <xf numFmtId="0" fontId="4" fillId="4" borderId="0" xfId="1" applyFont="1" applyFill="1" applyAlignment="1">
      <alignment horizontal="left"/>
    </xf>
    <xf numFmtId="0" fontId="4" fillId="5" borderId="0" xfId="1" applyFont="1" applyFill="1" applyAlignment="1">
      <alignment horizontal="left"/>
    </xf>
    <xf numFmtId="0" fontId="6" fillId="6" borderId="0" xfId="1" applyFont="1" applyFill="1" applyAlignment="1">
      <alignment horizontal="left"/>
    </xf>
    <xf numFmtId="0" fontId="6" fillId="7" borderId="0" xfId="1" applyFont="1" applyFill="1" applyAlignment="1">
      <alignment horizontal="left"/>
    </xf>
    <xf numFmtId="0" fontId="6" fillId="8" borderId="0" xfId="1" applyFont="1" applyFill="1" applyAlignment="1">
      <alignment horizontal="left"/>
    </xf>
    <xf numFmtId="0" fontId="4" fillId="9" borderId="0" xfId="1" applyFont="1" applyFill="1" applyAlignment="1"/>
    <xf numFmtId="0" fontId="1" fillId="9" borderId="0" xfId="1" applyFill="1" applyAlignment="1">
      <alignment vertical="center" wrapText="1"/>
    </xf>
    <xf numFmtId="0" fontId="1" fillId="9" borderId="0" xfId="1" applyFill="1">
      <alignment vertical="center"/>
    </xf>
    <xf numFmtId="0" fontId="1" fillId="10" borderId="0" xfId="1" applyFill="1" applyAlignment="1"/>
    <xf numFmtId="0" fontId="0" fillId="10" borderId="0" xfId="1" applyFont="1" applyFill="1" applyAlignment="1"/>
    <xf numFmtId="0" fontId="7" fillId="11" borderId="0" xfId="1" applyFont="1" applyFill="1" applyAlignment="1"/>
    <xf numFmtId="0" fontId="1" fillId="11" borderId="0" xfId="1" applyFill="1" applyAlignment="1">
      <alignment vertical="center" wrapText="1"/>
    </xf>
    <xf numFmtId="0" fontId="1" fillId="11" borderId="0" xfId="1" applyFill="1">
      <alignment vertical="center"/>
    </xf>
    <xf numFmtId="4" fontId="7" fillId="11" borderId="0" xfId="1" applyNumberFormat="1" applyFont="1" applyFill="1">
      <alignment vertical="center"/>
    </xf>
    <xf numFmtId="0" fontId="1" fillId="12" borderId="0" xfId="1" applyFill="1">
      <alignment vertical="center"/>
    </xf>
    <xf numFmtId="0" fontId="0" fillId="0" borderId="0" xfId="1" applyFont="1" applyAlignment="1">
      <alignment wrapText="1"/>
    </xf>
    <xf numFmtId="4" fontId="1" fillId="2" borderId="2" xfId="1" applyNumberFormat="1" applyFill="1" applyBorder="1" applyAlignment="1"/>
    <xf numFmtId="4" fontId="1" fillId="3" borderId="2" xfId="1" applyNumberFormat="1" applyFill="1" applyBorder="1" applyAlignment="1"/>
    <xf numFmtId="4" fontId="1" fillId="4" borderId="2" xfId="1" applyNumberFormat="1" applyFill="1" applyBorder="1" applyAlignment="1"/>
    <xf numFmtId="4" fontId="1" fillId="5" borderId="2" xfId="1" applyNumberFormat="1" applyFill="1" applyBorder="1" applyAlignment="1"/>
    <xf numFmtId="4" fontId="2" fillId="6" borderId="2" xfId="1" applyNumberFormat="1" applyFont="1" applyFill="1" applyBorder="1" applyAlignment="1"/>
    <xf numFmtId="4" fontId="2" fillId="7" borderId="2" xfId="1" applyNumberFormat="1" applyFont="1" applyFill="1" applyBorder="1" applyAlignment="1"/>
    <xf numFmtId="4" fontId="2" fillId="8" borderId="2" xfId="1" applyNumberFormat="1" applyFont="1" applyFill="1" applyBorder="1" applyAlignment="1"/>
    <xf numFmtId="164" fontId="8" fillId="0" borderId="0" xfId="1" applyNumberFormat="1" applyFont="1" applyAlignment="1">
      <alignment wrapText="1"/>
    </xf>
    <xf numFmtId="4" fontId="8" fillId="2" borderId="3" xfId="1" applyNumberFormat="1" applyFont="1" applyFill="1" applyBorder="1" applyAlignment="1"/>
    <xf numFmtId="4" fontId="8" fillId="3" borderId="3" xfId="1" applyNumberFormat="1" applyFont="1" applyFill="1" applyBorder="1" applyAlignment="1"/>
    <xf numFmtId="4" fontId="8" fillId="4" borderId="0" xfId="1" applyNumberFormat="1" applyFont="1" applyFill="1" applyAlignment="1"/>
    <xf numFmtId="4" fontId="8" fillId="5" borderId="0" xfId="1" applyNumberFormat="1" applyFont="1" applyFill="1" applyAlignment="1"/>
    <xf numFmtId="4" fontId="2" fillId="6" borderId="0" xfId="1" applyNumberFormat="1" applyFont="1" applyFill="1" applyAlignment="1">
      <alignment vertical="center" wrapText="1"/>
    </xf>
    <xf numFmtId="4" fontId="2" fillId="7" borderId="0" xfId="1" applyNumberFormat="1" applyFont="1" applyFill="1" applyAlignment="1">
      <alignment vertical="center" wrapText="1"/>
    </xf>
    <xf numFmtId="4" fontId="2" fillId="8" borderId="0" xfId="1" applyNumberFormat="1" applyFont="1" applyFill="1" applyAlignment="1">
      <alignment vertical="center" wrapText="1"/>
    </xf>
    <xf numFmtId="4" fontId="9" fillId="0" borderId="3" xfId="1" applyNumberFormat="1" applyFont="1" applyBorder="1" applyAlignment="1">
      <alignment wrapText="1"/>
    </xf>
    <xf numFmtId="4" fontId="0" fillId="2" borderId="2" xfId="1" applyNumberFormat="1" applyFont="1" applyFill="1" applyBorder="1" applyAlignment="1"/>
    <xf numFmtId="4" fontId="2" fillId="6" borderId="3" xfId="1" applyNumberFormat="1" applyFont="1" applyFill="1" applyBorder="1" applyAlignment="1"/>
    <xf numFmtId="4" fontId="2" fillId="7" borderId="3" xfId="1" applyNumberFormat="1" applyFont="1" applyFill="1" applyBorder="1" applyAlignment="1"/>
    <xf numFmtId="4" fontId="2" fillId="8" borderId="3" xfId="1" applyNumberFormat="1" applyFont="1" applyFill="1" applyBorder="1" applyAlignment="1"/>
    <xf numFmtId="4" fontId="8" fillId="4" borderId="3" xfId="1" applyNumberFormat="1" applyFont="1" applyFill="1" applyBorder="1" applyAlignment="1"/>
    <xf numFmtId="4" fontId="8" fillId="5" borderId="3" xfId="1" applyNumberFormat="1" applyFont="1" applyFill="1" applyBorder="1" applyAlignment="1"/>
    <xf numFmtId="4" fontId="1" fillId="2" borderId="3" xfId="1" applyNumberFormat="1" applyFill="1" applyBorder="1" applyAlignment="1"/>
    <xf numFmtId="4" fontId="1" fillId="3" borderId="3" xfId="1" applyNumberFormat="1" applyFill="1" applyBorder="1" applyAlignment="1"/>
    <xf numFmtId="4" fontId="1" fillId="4" borderId="3" xfId="1" applyNumberFormat="1" applyFill="1" applyBorder="1" applyAlignment="1"/>
    <xf numFmtId="4" fontId="1" fillId="5" borderId="3" xfId="1" applyNumberFormat="1" applyFill="1" applyBorder="1" applyAlignment="1"/>
    <xf numFmtId="4" fontId="2" fillId="6" borderId="3" xfId="1" applyNumberFormat="1" applyFont="1" applyFill="1" applyBorder="1" applyAlignment="1">
      <alignment wrapText="1"/>
    </xf>
    <xf numFmtId="4" fontId="2" fillId="7" borderId="3" xfId="1" applyNumberFormat="1" applyFont="1" applyFill="1" applyBorder="1" applyAlignment="1">
      <alignment wrapText="1"/>
    </xf>
    <xf numFmtId="4" fontId="2" fillId="8" borderId="3" xfId="1" applyNumberFormat="1" applyFont="1" applyFill="1" applyBorder="1" applyAlignment="1">
      <alignment wrapText="1"/>
    </xf>
    <xf numFmtId="0" fontId="1" fillId="0" borderId="0" xfId="1" applyAlignment="1"/>
    <xf numFmtId="4" fontId="2" fillId="6" borderId="2" xfId="1" applyNumberFormat="1" applyFont="1" applyFill="1" applyBorder="1" applyAlignment="1">
      <alignment wrapText="1"/>
    </xf>
    <xf numFmtId="4" fontId="2" fillId="7" borderId="2" xfId="1" applyNumberFormat="1" applyFont="1" applyFill="1" applyBorder="1" applyAlignment="1">
      <alignment wrapText="1"/>
    </xf>
    <xf numFmtId="4" fontId="2" fillId="8" borderId="2" xfId="1" applyNumberFormat="1" applyFont="1" applyFill="1" applyBorder="1" applyAlignment="1">
      <alignment wrapText="1"/>
    </xf>
    <xf numFmtId="4" fontId="9" fillId="6" borderId="3" xfId="1" applyNumberFormat="1" applyFont="1" applyFill="1" applyBorder="1" applyAlignment="1"/>
    <xf numFmtId="4" fontId="9" fillId="8" borderId="3" xfId="1" applyNumberFormat="1" applyFont="1" applyFill="1" applyBorder="1" applyAlignment="1"/>
    <xf numFmtId="0" fontId="2" fillId="0" borderId="0" xfId="1" applyFont="1" applyAlignment="1">
      <alignment wrapText="1"/>
    </xf>
    <xf numFmtId="4" fontId="2" fillId="2" borderId="0" xfId="1" applyNumberFormat="1" applyFont="1" applyFill="1" applyAlignment="1"/>
    <xf numFmtId="4" fontId="2" fillId="3" borderId="0" xfId="1" applyNumberFormat="1" applyFont="1" applyFill="1" applyAlignment="1"/>
    <xf numFmtId="4" fontId="2" fillId="4" borderId="0" xfId="1" applyNumberFormat="1" applyFont="1" applyFill="1" applyAlignment="1"/>
    <xf numFmtId="4" fontId="2" fillId="5" borderId="0" xfId="1" applyNumberFormat="1" applyFont="1" applyFill="1" applyAlignment="1"/>
    <xf numFmtId="4" fontId="9" fillId="6" borderId="0" xfId="1" applyNumberFormat="1" applyFont="1" applyFill="1" applyAlignment="1"/>
    <xf numFmtId="4" fontId="9" fillId="7" borderId="0" xfId="1" applyNumberFormat="1" applyFont="1" applyFill="1" applyAlignment="1"/>
    <xf numFmtId="4" fontId="9" fillId="8" borderId="0" xfId="1" applyNumberFormat="1" applyFont="1" applyFill="1" applyAlignment="1"/>
    <xf numFmtId="0" fontId="2" fillId="0" borderId="0" xfId="1" applyFont="1" applyAlignment="1">
      <alignment horizontal="left" wrapText="1"/>
    </xf>
    <xf numFmtId="4" fontId="9" fillId="6" borderId="3" xfId="1" applyNumberFormat="1" applyFont="1" applyFill="1" applyBorder="1" applyAlignment="1">
      <alignment wrapText="1"/>
    </xf>
    <xf numFmtId="4" fontId="9" fillId="7" borderId="3" xfId="1" applyNumberFormat="1" applyFont="1" applyFill="1" applyBorder="1" applyAlignment="1">
      <alignment wrapText="1"/>
    </xf>
    <xf numFmtId="2" fontId="9" fillId="8" borderId="3" xfId="1" applyNumberFormat="1" applyFont="1" applyFill="1" applyBorder="1" applyAlignment="1">
      <alignment wrapText="1"/>
    </xf>
    <xf numFmtId="4" fontId="1" fillId="0" borderId="0" xfId="1" applyNumberFormat="1">
      <alignment vertical="center"/>
    </xf>
    <xf numFmtId="4" fontId="9" fillId="7" borderId="3" xfId="1" applyNumberFormat="1" applyFont="1" applyFill="1" applyBorder="1" applyAlignment="1"/>
    <xf numFmtId="2" fontId="9" fillId="8" borderId="3" xfId="1" applyNumberFormat="1" applyFont="1" applyFill="1" applyBorder="1" applyAlignment="1"/>
    <xf numFmtId="4" fontId="0" fillId="3" borderId="2" xfId="1" applyNumberFormat="1" applyFont="1" applyFill="1" applyBorder="1" applyAlignment="1"/>
    <xf numFmtId="4" fontId="8" fillId="2" borderId="0" xfId="1" applyNumberFormat="1" applyFont="1" applyFill="1" applyAlignment="1"/>
    <xf numFmtId="4" fontId="8" fillId="3" borderId="0" xfId="1" applyNumberFormat="1" applyFont="1" applyFill="1" applyAlignment="1"/>
    <xf numFmtId="2" fontId="9" fillId="8" borderId="0" xfId="1" applyNumberFormat="1" applyFont="1" applyFill="1" applyAlignment="1"/>
    <xf numFmtId="0" fontId="2" fillId="0" borderId="0" xfId="1" applyFont="1" applyAlignment="1">
      <alignment horizontal="right" wrapText="1"/>
    </xf>
    <xf numFmtId="4" fontId="9" fillId="6" borderId="0" xfId="1" applyNumberFormat="1" applyFont="1" applyFill="1" applyAlignment="1">
      <alignment wrapText="1"/>
    </xf>
    <xf numFmtId="4" fontId="9" fillId="7" borderId="0" xfId="1" applyNumberFormat="1" applyFont="1" applyFill="1" applyAlignment="1">
      <alignment wrapText="1"/>
    </xf>
    <xf numFmtId="2" fontId="9" fillId="8" borderId="0" xfId="1" applyNumberFormat="1" applyFont="1" applyFill="1" applyAlignment="1">
      <alignment wrapText="1"/>
    </xf>
    <xf numFmtId="0" fontId="10" fillId="0" borderId="0" xfId="1" applyFont="1" applyAlignment="1"/>
    <xf numFmtId="0" fontId="0" fillId="0" borderId="0" xfId="1" applyFont="1" applyAlignment="1">
      <alignment horizontal="left" wrapText="1"/>
    </xf>
    <xf numFmtId="4" fontId="1" fillId="2" borderId="0" xfId="1" applyNumberFormat="1" applyFill="1" applyAlignment="1"/>
    <xf numFmtId="4" fontId="1" fillId="4" borderId="0" xfId="1" applyNumberFormat="1" applyFill="1" applyAlignment="1"/>
    <xf numFmtId="4" fontId="1" fillId="5" borderId="0" xfId="1" applyNumberFormat="1" applyFill="1" applyAlignment="1"/>
    <xf numFmtId="4" fontId="2" fillId="6" borderId="0" xfId="1" applyNumberFormat="1" applyFont="1" applyFill="1" applyAlignment="1"/>
    <xf numFmtId="4" fontId="2" fillId="7" borderId="0" xfId="1" applyNumberFormat="1" applyFont="1" applyFill="1" applyAlignment="1"/>
    <xf numFmtId="2" fontId="2" fillId="8" borderId="0" xfId="1" applyNumberFormat="1" applyFont="1" applyFill="1" applyAlignment="1"/>
    <xf numFmtId="2" fontId="2" fillId="8" borderId="3" xfId="1" applyNumberFormat="1" applyFont="1" applyFill="1" applyBorder="1" applyAlignment="1"/>
    <xf numFmtId="2" fontId="2" fillId="8" borderId="3" xfId="1" applyNumberFormat="1" applyFont="1" applyFill="1" applyBorder="1" applyAlignment="1">
      <alignment wrapText="1"/>
    </xf>
    <xf numFmtId="0" fontId="1" fillId="3" borderId="0" xfId="1" applyFill="1" applyAlignment="1"/>
    <xf numFmtId="0" fontId="1" fillId="4" borderId="0" xfId="1" applyFill="1" applyAlignment="1"/>
    <xf numFmtId="2" fontId="2" fillId="8" borderId="0" xfId="1" applyNumberFormat="1" applyFont="1" applyFill="1">
      <alignment vertical="center"/>
    </xf>
    <xf numFmtId="164" fontId="11" fillId="0" borderId="0" xfId="1" applyNumberFormat="1" applyFont="1" applyAlignment="1"/>
    <xf numFmtId="4" fontId="1" fillId="3" borderId="0" xfId="1" applyNumberFormat="1" applyFill="1" applyAlignment="1"/>
    <xf numFmtId="0" fontId="1" fillId="5" borderId="0" xfId="1" applyFill="1" applyAlignment="1"/>
    <xf numFmtId="164" fontId="12" fillId="0" borderId="0" xfId="1" applyNumberFormat="1" applyFont="1" applyAlignment="1"/>
    <xf numFmtId="0" fontId="7" fillId="0" borderId="0" xfId="1" applyFont="1" applyAlignment="1"/>
    <xf numFmtId="0" fontId="1" fillId="2" borderId="4" xfId="1" applyFill="1" applyBorder="1" applyAlignment="1"/>
    <xf numFmtId="0" fontId="1" fillId="3" borderId="4" xfId="1" applyFill="1" applyBorder="1" applyAlignment="1"/>
    <xf numFmtId="0" fontId="2" fillId="6" borderId="0" xfId="1" applyFont="1" applyFill="1" applyAlignment="1"/>
    <xf numFmtId="0" fontId="2" fillId="7" borderId="0" xfId="1" applyFont="1" applyFill="1" applyAlignment="1"/>
    <xf numFmtId="0" fontId="2" fillId="8" borderId="0" xfId="1" applyFont="1" applyFill="1" applyAlignment="1"/>
    <xf numFmtId="164" fontId="11" fillId="9" borderId="0" xfId="1" applyNumberFormat="1" applyFont="1" applyFill="1" applyAlignment="1"/>
    <xf numFmtId="164" fontId="12" fillId="11" borderId="0" xfId="1" applyNumberFormat="1" applyFont="1" applyFill="1" applyAlignment="1"/>
    <xf numFmtId="4" fontId="0" fillId="2" borderId="3" xfId="1" applyNumberFormat="1" applyFont="1" applyFill="1" applyBorder="1" applyAlignment="1"/>
    <xf numFmtId="4" fontId="7" fillId="11" borderId="0" xfId="1" applyNumberFormat="1" applyFont="1" applyFill="1" applyAlignment="1"/>
    <xf numFmtId="4" fontId="2" fillId="6" borderId="0" xfId="1" applyNumberFormat="1" applyFont="1" applyFill="1" applyAlignment="1">
      <alignment wrapText="1"/>
    </xf>
    <xf numFmtId="0" fontId="2" fillId="0" borderId="0" xfId="1" applyFont="1" applyAlignment="1">
      <alignment horizontal="left" vertical="center" wrapText="1"/>
    </xf>
    <xf numFmtId="4" fontId="2" fillId="2" borderId="0" xfId="1" applyNumberFormat="1" applyFont="1" applyFill="1">
      <alignment vertical="center"/>
    </xf>
    <xf numFmtId="4" fontId="2" fillId="3" borderId="0" xfId="1" applyNumberFormat="1" applyFont="1" applyFill="1">
      <alignment vertical="center"/>
    </xf>
    <xf numFmtId="4" fontId="2" fillId="4" borderId="0" xfId="1" applyNumberFormat="1" applyFont="1" applyFill="1">
      <alignment vertical="center"/>
    </xf>
    <xf numFmtId="4" fontId="2" fillId="5" borderId="0" xfId="1" applyNumberFormat="1" applyFont="1" applyFill="1">
      <alignment vertical="center"/>
    </xf>
    <xf numFmtId="4" fontId="2" fillId="7" borderId="0" xfId="1" applyNumberFormat="1" applyFont="1" applyFill="1" applyAlignment="1">
      <alignment wrapText="1"/>
    </xf>
    <xf numFmtId="4" fontId="2" fillId="8" borderId="0" xfId="1" applyNumberFormat="1" applyFont="1" applyFill="1" applyAlignment="1">
      <alignment wrapText="1"/>
    </xf>
    <xf numFmtId="4" fontId="2" fillId="8" borderId="0" xfId="1" applyNumberFormat="1" applyFont="1" applyFill="1" applyAlignment="1"/>
    <xf numFmtId="0" fontId="0" fillId="6" borderId="0" xfId="1" applyFont="1" applyFill="1">
      <alignment vertical="center"/>
    </xf>
    <xf numFmtId="0" fontId="0" fillId="7" borderId="0" xfId="1" applyFont="1" applyFill="1">
      <alignment vertical="center"/>
    </xf>
    <xf numFmtId="0" fontId="0" fillId="8" borderId="0" xfId="1" applyFont="1" applyFill="1">
      <alignment vertical="center"/>
    </xf>
    <xf numFmtId="4" fontId="0" fillId="4" borderId="2" xfId="1" applyNumberFormat="1" applyFont="1" applyFill="1" applyBorder="1" applyAlignment="1"/>
    <xf numFmtId="4" fontId="0" fillId="5" borderId="2" xfId="1" applyNumberFormat="1" applyFont="1" applyFill="1" applyBorder="1" applyAlignment="1"/>
    <xf numFmtId="4" fontId="7" fillId="3" borderId="2" xfId="1" applyNumberFormat="1" applyFont="1" applyFill="1" applyBorder="1" applyAlignment="1"/>
    <xf numFmtId="4" fontId="7" fillId="4" borderId="0" xfId="1" applyNumberFormat="1" applyFont="1" applyFill="1" applyAlignment="1"/>
    <xf numFmtId="4" fontId="7" fillId="5" borderId="0" xfId="1" applyNumberFormat="1" applyFont="1" applyFill="1" applyAlignment="1"/>
    <xf numFmtId="0" fontId="4" fillId="9" borderId="0" xfId="1" applyFont="1" applyFill="1" applyAlignment="1">
      <alignment wrapText="1"/>
    </xf>
    <xf numFmtId="4" fontId="7" fillId="10" borderId="3" xfId="1" applyNumberFormat="1" applyFont="1" applyFill="1" applyBorder="1" applyAlignment="1"/>
    <xf numFmtId="4" fontId="7" fillId="4" borderId="2" xfId="1" applyNumberFormat="1" applyFont="1" applyFill="1" applyBorder="1" applyAlignment="1"/>
    <xf numFmtId="4" fontId="7" fillId="5" borderId="2" xfId="1" applyNumberFormat="1" applyFont="1" applyFill="1" applyBorder="1" applyAlignment="1"/>
    <xf numFmtId="4" fontId="7" fillId="2" borderId="3" xfId="1" applyNumberFormat="1" applyFont="1" applyFill="1" applyBorder="1" applyAlignment="1"/>
    <xf numFmtId="4" fontId="7" fillId="3" borderId="3" xfId="1" applyNumberFormat="1" applyFont="1" applyFill="1" applyBorder="1" applyAlignment="1"/>
    <xf numFmtId="4" fontId="1" fillId="3" borderId="2" xfId="1" applyNumberFormat="1" applyFill="1" applyBorder="1" applyAlignment="1">
      <alignment horizontal="right" vertical="center"/>
    </xf>
    <xf numFmtId="4" fontId="1" fillId="2" borderId="2" xfId="1" applyNumberFormat="1" applyFill="1" applyBorder="1" applyAlignment="1">
      <alignment horizontal="right" vertical="center"/>
    </xf>
    <xf numFmtId="4" fontId="1" fillId="4" borderId="2" xfId="1" applyNumberFormat="1" applyFill="1" applyBorder="1" applyAlignment="1">
      <alignment horizontal="right" vertical="center"/>
    </xf>
    <xf numFmtId="4" fontId="1" fillId="5" borderId="2" xfId="1" applyNumberFormat="1" applyFill="1" applyBorder="1" applyAlignment="1">
      <alignment horizontal="right" vertical="center"/>
    </xf>
    <xf numFmtId="0" fontId="0" fillId="2" borderId="0" xfId="1" applyFont="1" applyFill="1" applyAlignment="1"/>
    <xf numFmtId="4" fontId="7" fillId="4" borderId="3" xfId="1" applyNumberFormat="1" applyFont="1" applyFill="1" applyBorder="1" applyAlignment="1"/>
    <xf numFmtId="4" fontId="7" fillId="5" borderId="3" xfId="1" applyNumberFormat="1" applyFont="1" applyFill="1" applyBorder="1" applyAlignment="1"/>
    <xf numFmtId="0" fontId="7" fillId="11" borderId="0" xfId="1" applyFont="1" applyFill="1" applyAlignment="1">
      <alignment wrapText="1"/>
    </xf>
    <xf numFmtId="4" fontId="7" fillId="13" borderId="2" xfId="1" applyNumberFormat="1" applyFont="1" applyFill="1" applyBorder="1" applyAlignment="1"/>
    <xf numFmtId="0" fontId="1" fillId="14" borderId="0" xfId="1" applyFill="1" applyAlignment="1"/>
    <xf numFmtId="0" fontId="7" fillId="14" borderId="0" xfId="1" applyFont="1" applyFill="1" applyAlignment="1"/>
    <xf numFmtId="0" fontId="2" fillId="12" borderId="0" xfId="1" applyFont="1" applyFill="1">
      <alignment vertical="center"/>
    </xf>
    <xf numFmtId="0" fontId="0" fillId="14" borderId="0" xfId="1" applyFont="1" applyFill="1" applyAlignment="1"/>
    <xf numFmtId="4" fontId="2" fillId="12" borderId="0" xfId="1" applyNumberFormat="1" applyFont="1" applyFill="1" applyAlignment="1"/>
    <xf numFmtId="4" fontId="7" fillId="14" borderId="2" xfId="1" applyNumberFormat="1" applyFont="1" applyFill="1" applyBorder="1" applyAlignment="1"/>
    <xf numFmtId="0" fontId="4" fillId="15" borderId="1" xfId="1" applyFont="1" applyFill="1" applyBorder="1" applyAlignment="1">
      <alignment horizontal="left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nlyoffice.com/jsaProject" Target="jsaProject.bin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Larissa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"/>
  <sheetViews>
    <sheetView tabSelected="1" topLeftCell="A19" zoomScale="134" workbookViewId="0">
      <selection activeCell="A2" sqref="A2:J95"/>
    </sheetView>
  </sheetViews>
  <sheetFormatPr baseColWidth="10" defaultColWidth="11" defaultRowHeight="12.75"/>
  <cols>
    <col min="1" max="1" width="8.28515625" style="1" customWidth="1"/>
    <col min="2" max="2" width="29.42578125" style="2" customWidth="1"/>
    <col min="3" max="3" width="1.28515625" style="1" customWidth="1"/>
    <col min="4" max="4" width="10.85546875" style="3" customWidth="1"/>
    <col min="5" max="5" width="14.7109375" style="4" customWidth="1"/>
    <col min="6" max="6" width="11.28515625" style="5" customWidth="1"/>
    <col min="7" max="7" width="14" style="6" customWidth="1"/>
    <col min="8" max="8" width="12.42578125" style="7" customWidth="1"/>
    <col min="9" max="9" width="12.140625" style="8" customWidth="1"/>
    <col min="10" max="10" width="12.140625" style="9" customWidth="1"/>
    <col min="11" max="11" width="18.140625" style="1" customWidth="1"/>
    <col min="12" max="16384" width="11" style="1"/>
  </cols>
  <sheetData>
    <row r="1" spans="1:11" ht="15.75">
      <c r="A1" s="10" t="s">
        <v>0</v>
      </c>
    </row>
    <row r="2" spans="1:11">
      <c r="A2" s="11" t="s">
        <v>1</v>
      </c>
    </row>
    <row r="3" spans="1:11" ht="4.5" customHeight="1">
      <c r="F3" s="12"/>
    </row>
    <row r="4" spans="1:11" ht="15">
      <c r="A4" s="13"/>
      <c r="B4" s="14"/>
      <c r="C4" s="13"/>
      <c r="D4" s="15" t="s">
        <v>2</v>
      </c>
      <c r="E4" s="16" t="s">
        <v>3</v>
      </c>
      <c r="F4" s="17" t="s">
        <v>4</v>
      </c>
      <c r="G4" s="18" t="s">
        <v>5</v>
      </c>
      <c r="H4" s="19" t="s">
        <v>6</v>
      </c>
      <c r="I4" s="20" t="s">
        <v>7</v>
      </c>
      <c r="J4" s="21" t="s">
        <v>8</v>
      </c>
      <c r="K4" s="165"/>
    </row>
    <row r="5" spans="1:11" ht="12" customHeight="1">
      <c r="A5" s="22"/>
      <c r="B5" s="23"/>
      <c r="C5" s="22"/>
      <c r="D5" s="24"/>
      <c r="E5" s="25"/>
      <c r="F5" s="26"/>
      <c r="G5" s="27"/>
      <c r="H5" s="28"/>
      <c r="I5" s="29"/>
      <c r="J5" s="30"/>
    </row>
    <row r="6" spans="1:11" ht="15">
      <c r="A6" s="31" t="s">
        <v>9</v>
      </c>
      <c r="B6" s="32"/>
      <c r="C6" s="33"/>
      <c r="D6" s="34"/>
      <c r="E6" s="35"/>
      <c r="F6" s="35"/>
      <c r="G6" s="35"/>
      <c r="H6" s="35"/>
      <c r="I6" s="35"/>
      <c r="J6" s="35"/>
    </row>
    <row r="7" spans="1:11" ht="12.75" customHeight="1">
      <c r="A7" s="22"/>
    </row>
    <row r="8" spans="1:11">
      <c r="A8" s="36" t="s">
        <v>10</v>
      </c>
      <c r="B8" s="37"/>
      <c r="C8" s="38"/>
      <c r="D8" s="39">
        <f>D9+D10+D11+D12+D13</f>
        <v>18749.68</v>
      </c>
      <c r="E8" s="39">
        <f>E9+E10+E11+E12+E13</f>
        <v>18402.13</v>
      </c>
      <c r="F8" s="39">
        <f>SUM(F9:F13)</f>
        <v>32498.230000000003</v>
      </c>
      <c r="G8" s="39">
        <f>SUM(G9:G13)</f>
        <v>21998.62</v>
      </c>
      <c r="H8" s="39">
        <f>SUM(H9:H13)</f>
        <v>19560</v>
      </c>
      <c r="I8" s="39">
        <f t="shared" ref="I8:J8" si="0">SUM(I9:I13)</f>
        <v>26053.63</v>
      </c>
      <c r="J8" s="39">
        <f t="shared" si="0"/>
        <v>19200</v>
      </c>
      <c r="K8" s="40"/>
    </row>
    <row r="9" spans="1:11">
      <c r="A9" s="1">
        <v>3100</v>
      </c>
      <c r="B9" s="41" t="s">
        <v>11</v>
      </c>
      <c r="D9" s="42">
        <v>11400</v>
      </c>
      <c r="E9" s="43">
        <v>11060</v>
      </c>
      <c r="F9" s="44">
        <v>11880</v>
      </c>
      <c r="G9" s="45">
        <v>15120</v>
      </c>
      <c r="H9" s="46">
        <v>14560</v>
      </c>
      <c r="I9" s="47">
        <v>14560</v>
      </c>
      <c r="J9" s="48">
        <v>14000</v>
      </c>
    </row>
    <row r="10" spans="1:11">
      <c r="A10" s="11" t="s">
        <v>12</v>
      </c>
      <c r="B10" s="49" t="s">
        <v>13</v>
      </c>
      <c r="D10" s="50">
        <v>5219.87</v>
      </c>
      <c r="E10" s="51">
        <v>4843.37</v>
      </c>
      <c r="F10" s="52">
        <v>16419.05</v>
      </c>
      <c r="G10" s="53">
        <v>5005.1400000000003</v>
      </c>
      <c r="H10" s="54">
        <v>3000</v>
      </c>
      <c r="I10" s="55">
        <v>8184.42</v>
      </c>
      <c r="J10" s="56">
        <v>3500</v>
      </c>
      <c r="K10" s="57"/>
    </row>
    <row r="11" spans="1:11" ht="12.75" customHeight="1">
      <c r="A11" s="1">
        <v>3530</v>
      </c>
      <c r="B11" s="41" t="s">
        <v>14</v>
      </c>
      <c r="D11" s="58">
        <v>512.29999999999995</v>
      </c>
      <c r="E11" s="43"/>
      <c r="F11" s="44"/>
      <c r="G11" s="45"/>
      <c r="H11" s="59"/>
      <c r="I11" s="60"/>
      <c r="J11" s="61"/>
    </row>
    <row r="12" spans="1:11">
      <c r="A12" s="1">
        <v>3560</v>
      </c>
      <c r="B12" s="41" t="s">
        <v>15</v>
      </c>
      <c r="D12" s="42">
        <v>1209.2</v>
      </c>
      <c r="E12" s="51">
        <v>2178.4</v>
      </c>
      <c r="F12" s="62">
        <v>4149.6000000000004</v>
      </c>
      <c r="G12" s="63">
        <v>1493.36</v>
      </c>
      <c r="H12" s="59">
        <v>1500</v>
      </c>
      <c r="I12" s="60">
        <v>1434.24</v>
      </c>
      <c r="J12" s="61">
        <v>1500</v>
      </c>
    </row>
    <row r="13" spans="1:11">
      <c r="A13" s="1">
        <v>3900</v>
      </c>
      <c r="B13" s="41" t="s">
        <v>16</v>
      </c>
      <c r="D13" s="64">
        <f>0.16+408.15</f>
        <v>408.31</v>
      </c>
      <c r="E13" s="65">
        <v>320.36</v>
      </c>
      <c r="F13" s="66">
        <v>49.58</v>
      </c>
      <c r="G13" s="67">
        <v>380.12</v>
      </c>
      <c r="H13" s="68">
        <v>500</v>
      </c>
      <c r="I13" s="69">
        <v>1874.97</v>
      </c>
      <c r="J13" s="70">
        <v>200</v>
      </c>
    </row>
    <row r="14" spans="1:11" ht="11.25" customHeight="1"/>
    <row r="15" spans="1:11">
      <c r="A15" s="36" t="s">
        <v>17</v>
      </c>
      <c r="B15" s="37"/>
      <c r="C15" s="38"/>
      <c r="D15" s="39">
        <f>D16+D17+D18+D21+D22+D23+D24+D30+D31+D32+D33+D34+D25</f>
        <v>-16588.57</v>
      </c>
      <c r="E15" s="39">
        <f>E16+E17+E18+E20+E21+E22+E23+E24+E30+E31+E32+E33+E34+E25</f>
        <v>-20739.649999999998</v>
      </c>
      <c r="F15" s="39">
        <f>SUM(F16:F34)</f>
        <v>-18379.649999999998</v>
      </c>
      <c r="G15" s="39">
        <f>SUM(G16:G35)</f>
        <v>-22286.75</v>
      </c>
      <c r="H15" s="39">
        <f>SUM(H16:H34)</f>
        <v>-26000</v>
      </c>
      <c r="I15" s="39">
        <f>SUM(I16:I35)</f>
        <v>-24052.440000000002</v>
      </c>
      <c r="J15" s="39">
        <f>SUM(J16:J35)</f>
        <v>-19500</v>
      </c>
      <c r="K15" s="40"/>
    </row>
    <row r="16" spans="1:11">
      <c r="A16" s="71">
        <v>4120</v>
      </c>
      <c r="B16" s="41" t="s">
        <v>18</v>
      </c>
      <c r="D16" s="42">
        <v>-6540.96</v>
      </c>
      <c r="E16" s="43">
        <v>-6627.63</v>
      </c>
      <c r="F16" s="44">
        <v>-6090.72</v>
      </c>
      <c r="G16" s="45">
        <v>-7047.75</v>
      </c>
      <c r="H16" s="46">
        <v>-7500</v>
      </c>
      <c r="I16" s="47">
        <v>-7333.87</v>
      </c>
      <c r="J16" s="48">
        <v>-7000</v>
      </c>
    </row>
    <row r="17" spans="1:12">
      <c r="A17" s="71">
        <v>4610</v>
      </c>
      <c r="B17" s="41" t="s">
        <v>19</v>
      </c>
      <c r="D17" s="42">
        <v>-790.5</v>
      </c>
      <c r="E17" s="43">
        <v>-1712.75</v>
      </c>
      <c r="F17" s="44"/>
      <c r="G17" s="45"/>
      <c r="H17" s="72"/>
      <c r="I17" s="73"/>
      <c r="J17" s="74"/>
    </row>
    <row r="18" spans="1:12">
      <c r="A18" s="11" t="s">
        <v>20</v>
      </c>
      <c r="B18" s="49" t="s">
        <v>21</v>
      </c>
      <c r="D18" s="42">
        <f>-7289.09-D30-D34-D33-D32-D25-D31-D17</f>
        <v>-795.79000000000042</v>
      </c>
      <c r="E18" s="65">
        <v>-847.15</v>
      </c>
      <c r="F18" s="66">
        <v>-587.96</v>
      </c>
      <c r="G18" s="67">
        <v>-993.96</v>
      </c>
      <c r="H18" s="75">
        <v>-1000</v>
      </c>
      <c r="I18" s="8">
        <v>-74.319999999999993</v>
      </c>
      <c r="J18" s="76"/>
    </row>
    <row r="19" spans="1:12">
      <c r="B19" s="77" t="s">
        <v>22</v>
      </c>
      <c r="D19" s="78"/>
      <c r="E19" s="79"/>
      <c r="F19" s="80"/>
      <c r="G19" s="81"/>
      <c r="H19" s="82"/>
      <c r="I19" s="83"/>
      <c r="J19" s="84"/>
    </row>
    <row r="20" spans="1:12">
      <c r="A20" s="1">
        <v>4270</v>
      </c>
      <c r="B20" s="85" t="s">
        <v>23</v>
      </c>
      <c r="D20" s="78">
        <v>-79.62</v>
      </c>
      <c r="E20" s="79">
        <v>-38.96</v>
      </c>
      <c r="F20" s="80">
        <v>-26.12</v>
      </c>
      <c r="G20" s="81">
        <v>-35.65</v>
      </c>
      <c r="H20" s="82"/>
      <c r="I20" s="83">
        <v>-43.15</v>
      </c>
      <c r="J20" s="84"/>
    </row>
    <row r="21" spans="1:12">
      <c r="A21" s="1">
        <v>4211</v>
      </c>
      <c r="B21" s="41" t="s">
        <v>24</v>
      </c>
      <c r="D21" s="64">
        <v>-26.27</v>
      </c>
      <c r="E21" s="65">
        <v>-96.19</v>
      </c>
      <c r="F21" s="66">
        <v>-124.02</v>
      </c>
      <c r="G21" s="67">
        <v>-246.96</v>
      </c>
      <c r="H21" s="59">
        <v>-500</v>
      </c>
      <c r="I21" s="60">
        <v>-255.16</v>
      </c>
      <c r="J21" s="61"/>
    </row>
    <row r="22" spans="1:12">
      <c r="A22" s="1">
        <v>4350</v>
      </c>
      <c r="B22" s="41" t="s">
        <v>25</v>
      </c>
      <c r="D22" s="42">
        <v>-623.84</v>
      </c>
      <c r="E22" s="43">
        <v>-304.2</v>
      </c>
      <c r="F22" s="44">
        <v>-888.25</v>
      </c>
      <c r="G22" s="45">
        <v>-399</v>
      </c>
      <c r="H22" s="86"/>
      <c r="I22" s="87">
        <v>-1421.77</v>
      </c>
      <c r="J22" s="88"/>
      <c r="L22" s="89"/>
    </row>
    <row r="23" spans="1:12" ht="25.5" hidden="1">
      <c r="B23" s="41" t="s">
        <v>26</v>
      </c>
      <c r="D23" s="64"/>
      <c r="E23" s="65"/>
      <c r="F23" s="66"/>
      <c r="G23" s="67"/>
      <c r="H23" s="75"/>
      <c r="I23" s="90"/>
      <c r="J23" s="91"/>
    </row>
    <row r="24" spans="1:12">
      <c r="B24" s="49" t="s">
        <v>27</v>
      </c>
      <c r="D24" s="64">
        <f>-890.24-1218.17</f>
        <v>-2108.41</v>
      </c>
      <c r="E24" s="65">
        <v>-2131.21</v>
      </c>
      <c r="F24" s="66">
        <v>-1342.88</v>
      </c>
      <c r="G24" s="67">
        <v>-1512.48</v>
      </c>
      <c r="H24" s="86">
        <v>-1500</v>
      </c>
      <c r="I24" s="90">
        <v>-3609.67</v>
      </c>
      <c r="J24" s="88">
        <v>-1500</v>
      </c>
    </row>
    <row r="25" spans="1:12">
      <c r="A25" s="1">
        <v>4614</v>
      </c>
      <c r="B25" s="49" t="s">
        <v>28</v>
      </c>
      <c r="D25" s="42">
        <f>-1612.27-D17</f>
        <v>-821.77</v>
      </c>
      <c r="E25" s="92">
        <v>-394.28</v>
      </c>
      <c r="F25" s="44">
        <v>-4481.62</v>
      </c>
      <c r="G25" s="67">
        <v>-4882.2299999999996</v>
      </c>
      <c r="H25" s="75">
        <v>-5000</v>
      </c>
      <c r="I25" s="90">
        <v>-4350.93</v>
      </c>
      <c r="J25" s="91">
        <v>-4500</v>
      </c>
    </row>
    <row r="26" spans="1:12" hidden="1">
      <c r="B26" s="77" t="s">
        <v>22</v>
      </c>
      <c r="D26" s="93"/>
      <c r="E26" s="94"/>
      <c r="F26" s="52"/>
      <c r="G26" s="53"/>
      <c r="H26" s="82"/>
      <c r="I26" s="83"/>
      <c r="J26" s="95"/>
    </row>
    <row r="27" spans="1:12" hidden="1">
      <c r="B27" s="96" t="s">
        <v>29</v>
      </c>
      <c r="D27" s="78"/>
      <c r="E27" s="79"/>
      <c r="F27" s="80"/>
      <c r="G27" s="81"/>
      <c r="H27" s="82"/>
      <c r="I27" s="83"/>
      <c r="J27" s="95"/>
    </row>
    <row r="28" spans="1:12" hidden="1">
      <c r="B28" s="96" t="s">
        <v>30</v>
      </c>
      <c r="D28" s="78"/>
      <c r="E28" s="79"/>
      <c r="F28" s="80"/>
      <c r="G28" s="81"/>
      <c r="H28" s="82"/>
      <c r="I28" s="83"/>
      <c r="J28" s="95"/>
    </row>
    <row r="29" spans="1:12" ht="12.75" hidden="1" customHeight="1">
      <c r="B29" s="96" t="s">
        <v>31</v>
      </c>
      <c r="D29" s="78"/>
      <c r="E29" s="79"/>
      <c r="F29" s="80"/>
      <c r="G29" s="81"/>
      <c r="H29" s="97"/>
      <c r="I29" s="98"/>
      <c r="J29" s="99"/>
    </row>
    <row r="30" spans="1:12">
      <c r="A30" s="1">
        <v>4620</v>
      </c>
      <c r="B30" s="41" t="s">
        <v>32</v>
      </c>
      <c r="D30" s="64">
        <v>-2257.41</v>
      </c>
      <c r="E30" s="65">
        <v>-2603.6999999999998</v>
      </c>
      <c r="F30" s="66">
        <v>-1558.57</v>
      </c>
      <c r="G30" s="67">
        <v>-2411.71</v>
      </c>
      <c r="H30" s="75">
        <v>-2500</v>
      </c>
      <c r="I30" s="90">
        <v>-2798.11</v>
      </c>
      <c r="J30" s="91">
        <v>-3000</v>
      </c>
      <c r="K30" s="100"/>
    </row>
    <row r="31" spans="1:12">
      <c r="A31" s="1">
        <v>4637</v>
      </c>
      <c r="B31" s="101" t="s">
        <v>33</v>
      </c>
      <c r="D31" s="102">
        <v>-66.98</v>
      </c>
      <c r="E31" s="43">
        <v>-862.78</v>
      </c>
      <c r="F31" s="103">
        <v>-186.65</v>
      </c>
      <c r="G31" s="104">
        <v>-314.99</v>
      </c>
      <c r="H31" s="105"/>
      <c r="I31" s="106">
        <v>-38.99</v>
      </c>
      <c r="J31" s="107"/>
    </row>
    <row r="32" spans="1:12">
      <c r="A32" s="1">
        <v>4635</v>
      </c>
      <c r="B32" s="41" t="s">
        <v>34</v>
      </c>
      <c r="D32" s="64"/>
      <c r="E32" s="65">
        <v>-56</v>
      </c>
      <c r="F32" s="66"/>
      <c r="G32" s="67">
        <v>-78.5</v>
      </c>
      <c r="H32" s="59"/>
      <c r="I32" s="60">
        <v>-72.5</v>
      </c>
      <c r="J32" s="108"/>
    </row>
    <row r="33" spans="1:11">
      <c r="A33" s="1">
        <v>4636</v>
      </c>
      <c r="B33" s="41" t="s">
        <v>35</v>
      </c>
      <c r="D33" s="64">
        <v>-567.44000000000005</v>
      </c>
      <c r="E33" s="65">
        <v>-1279.8599999999999</v>
      </c>
      <c r="F33" s="66">
        <v>-358.47</v>
      </c>
      <c r="G33" s="67">
        <v>-519.64</v>
      </c>
      <c r="H33" s="59">
        <v>-500</v>
      </c>
      <c r="I33" s="60">
        <v>-162.57</v>
      </c>
      <c r="J33" s="108">
        <v>500</v>
      </c>
    </row>
    <row r="34" spans="1:11">
      <c r="A34" s="1">
        <v>4613</v>
      </c>
      <c r="B34" s="41" t="s">
        <v>36</v>
      </c>
      <c r="D34" s="64">
        <v>-1989.2</v>
      </c>
      <c r="E34" s="65">
        <v>-3784.94</v>
      </c>
      <c r="F34" s="66">
        <v>-2734.39</v>
      </c>
      <c r="G34" s="67">
        <v>-3518.88</v>
      </c>
      <c r="H34" s="68">
        <v>-7500</v>
      </c>
      <c r="I34" s="69">
        <v>-3272.9</v>
      </c>
      <c r="J34" s="109">
        <v>-3500</v>
      </c>
    </row>
    <row r="35" spans="1:11">
      <c r="A35" s="1">
        <v>4630</v>
      </c>
      <c r="B35" s="2" t="s">
        <v>37</v>
      </c>
      <c r="E35" s="110"/>
      <c r="F35" s="111"/>
      <c r="G35" s="67">
        <v>-325</v>
      </c>
      <c r="I35" s="69">
        <v>-618.5</v>
      </c>
      <c r="J35" s="112">
        <v>-500</v>
      </c>
    </row>
    <row r="36" spans="1:11" ht="15" hidden="1">
      <c r="A36" s="113" t="s">
        <v>38</v>
      </c>
      <c r="E36" s="114">
        <f>SUM(E34:E35)</f>
        <v>-3784.94</v>
      </c>
      <c r="F36" s="111"/>
      <c r="G36" s="115"/>
    </row>
    <row r="37" spans="1:11" hidden="1">
      <c r="A37" s="116"/>
      <c r="E37" s="110"/>
      <c r="F37" s="111"/>
      <c r="G37" s="115"/>
    </row>
    <row r="38" spans="1:11" hidden="1">
      <c r="A38" s="117" t="s">
        <v>39</v>
      </c>
      <c r="D38" s="42"/>
      <c r="E38" s="43"/>
      <c r="F38" s="44"/>
      <c r="G38" s="45"/>
      <c r="H38" s="46"/>
      <c r="I38" s="47"/>
      <c r="J38" s="48"/>
    </row>
    <row r="39" spans="1:11" hidden="1">
      <c r="D39" s="118"/>
      <c r="E39" s="119"/>
      <c r="F39" s="111"/>
      <c r="G39" s="115"/>
      <c r="H39" s="120"/>
      <c r="I39" s="121"/>
      <c r="J39" s="122"/>
    </row>
    <row r="40" spans="1:11" hidden="1">
      <c r="A40" s="117" t="s">
        <v>17</v>
      </c>
      <c r="D40" s="42"/>
      <c r="E40" s="43"/>
      <c r="F40" s="44"/>
      <c r="G40" s="45"/>
      <c r="H40" s="46"/>
      <c r="I40" s="47"/>
      <c r="J40" s="48"/>
    </row>
    <row r="41" spans="1:11" hidden="1">
      <c r="A41" s="117"/>
      <c r="E41" s="110"/>
      <c r="F41" s="111"/>
      <c r="G41" s="115"/>
    </row>
    <row r="42" spans="1:11" hidden="1">
      <c r="E42" s="110"/>
      <c r="F42" s="111"/>
      <c r="G42" s="115"/>
    </row>
    <row r="43" spans="1:11" ht="15">
      <c r="A43" s="123" t="s">
        <v>40</v>
      </c>
      <c r="B43" s="32"/>
      <c r="C43" s="33"/>
      <c r="D43" s="34"/>
      <c r="E43" s="34"/>
      <c r="F43" s="34"/>
      <c r="G43" s="34"/>
      <c r="H43" s="34"/>
      <c r="I43" s="34"/>
      <c r="J43" s="34"/>
    </row>
    <row r="44" spans="1:11">
      <c r="A44" s="116"/>
    </row>
    <row r="45" spans="1:11">
      <c r="A45" s="124" t="s">
        <v>10</v>
      </c>
      <c r="B45" s="37"/>
      <c r="C45" s="38"/>
      <c r="D45" s="39">
        <f>D46+D48+D49+D50</f>
        <v>2944.93</v>
      </c>
      <c r="E45" s="39">
        <f>E46+E48+E49+E50</f>
        <v>14830.07</v>
      </c>
      <c r="F45" s="39">
        <f>F46+F48+F49+F50+F51</f>
        <v>21623.47</v>
      </c>
      <c r="G45" s="39">
        <f>G46+G48+G49+G50+G51</f>
        <v>25762.799999999999</v>
      </c>
      <c r="H45" s="39">
        <f>H46+H48+H49+H50</f>
        <v>18000</v>
      </c>
      <c r="I45" s="39">
        <f>I46+I48+I49+I50+I51</f>
        <v>22079.26</v>
      </c>
      <c r="J45" s="39">
        <f>SUM(J46:J51)</f>
        <v>17000</v>
      </c>
      <c r="K45" s="40"/>
    </row>
    <row r="46" spans="1:11" ht="25.5">
      <c r="A46" s="1">
        <v>6122</v>
      </c>
      <c r="B46" s="41" t="s">
        <v>41</v>
      </c>
      <c r="D46" s="42">
        <v>1619</v>
      </c>
      <c r="E46" s="65">
        <v>7514.6</v>
      </c>
      <c r="F46" s="66">
        <v>7959.02</v>
      </c>
      <c r="G46" s="67">
        <v>11051</v>
      </c>
      <c r="H46" s="68">
        <v>9000</v>
      </c>
      <c r="I46" s="69">
        <v>6364.02</v>
      </c>
      <c r="J46" s="70">
        <v>4000</v>
      </c>
    </row>
    <row r="47" spans="1:11" hidden="1">
      <c r="B47" s="41" t="s">
        <v>42</v>
      </c>
      <c r="D47" s="64"/>
      <c r="E47" s="65"/>
      <c r="F47" s="44"/>
      <c r="G47" s="45"/>
      <c r="H47" s="46"/>
      <c r="I47" s="47"/>
      <c r="J47" s="48"/>
    </row>
    <row r="48" spans="1:11">
      <c r="A48" s="1">
        <v>6200</v>
      </c>
      <c r="B48" s="41" t="s">
        <v>43</v>
      </c>
      <c r="D48" s="125">
        <v>855.2</v>
      </c>
      <c r="E48" s="65">
        <v>2413.9699999999998</v>
      </c>
      <c r="F48" s="66">
        <v>3054.31</v>
      </c>
      <c r="G48" s="67">
        <v>1834.67</v>
      </c>
      <c r="H48" s="68">
        <v>1000</v>
      </c>
      <c r="I48" s="69">
        <v>800</v>
      </c>
      <c r="J48" s="70">
        <v>500</v>
      </c>
    </row>
    <row r="49" spans="1:13">
      <c r="B49" s="41" t="s">
        <v>44</v>
      </c>
      <c r="D49" s="64"/>
      <c r="E49" s="65"/>
      <c r="F49" s="66"/>
      <c r="G49" s="67"/>
      <c r="H49" s="59"/>
      <c r="I49" s="60"/>
      <c r="J49" s="61"/>
    </row>
    <row r="50" spans="1:13">
      <c r="A50" s="1">
        <v>6150</v>
      </c>
      <c r="B50" s="2" t="s">
        <v>45</v>
      </c>
      <c r="D50" s="125">
        <f>330+140.73</f>
        <v>470.73</v>
      </c>
      <c r="E50" s="65">
        <v>4901.5</v>
      </c>
      <c r="F50" s="66">
        <v>10170.14</v>
      </c>
      <c r="G50" s="67">
        <v>11966.62</v>
      </c>
      <c r="H50" s="68">
        <v>8000</v>
      </c>
      <c r="I50" s="69">
        <v>13407.94</v>
      </c>
      <c r="J50" s="70">
        <v>12000</v>
      </c>
      <c r="K50" s="89"/>
    </row>
    <row r="51" spans="1:13">
      <c r="A51" s="1">
        <v>6350</v>
      </c>
      <c r="B51" s="41" t="s">
        <v>16</v>
      </c>
      <c r="E51" s="110"/>
      <c r="F51" s="66">
        <v>440</v>
      </c>
      <c r="G51" s="115">
        <v>910.51</v>
      </c>
      <c r="I51" s="69">
        <v>1507.3</v>
      </c>
      <c r="J51" s="9">
        <v>500</v>
      </c>
    </row>
    <row r="52" spans="1:13">
      <c r="A52" s="124" t="s">
        <v>17</v>
      </c>
      <c r="B52" s="37"/>
      <c r="C52" s="38"/>
      <c r="D52" s="126">
        <f>D53+D59+D60+D63+D64+D65+D66</f>
        <v>-1105.96</v>
      </c>
      <c r="E52" s="126">
        <f>E53+E58+LH59+E60+E63+E64+E65+E66</f>
        <v>-8804</v>
      </c>
      <c r="F52" s="126">
        <f>SUM(F53:F66)</f>
        <v>-24598.309999999998</v>
      </c>
      <c r="G52" s="126">
        <f>SUM(G53:G66)</f>
        <v>-18885.8</v>
      </c>
      <c r="H52" s="126">
        <f>SUM(H53:H66)</f>
        <v>-21500</v>
      </c>
      <c r="I52" s="126">
        <f>SUM(I53:I66)</f>
        <v>-20839.300000000003</v>
      </c>
      <c r="J52" s="126">
        <f>SUM(J53:J66)</f>
        <v>-17000</v>
      </c>
      <c r="K52" s="40"/>
    </row>
    <row r="53" spans="1:13">
      <c r="A53" s="1">
        <v>6720</v>
      </c>
      <c r="B53" s="41" t="s">
        <v>46</v>
      </c>
      <c r="D53" s="42">
        <v>-403.22</v>
      </c>
      <c r="E53" s="43">
        <v>-1185.27</v>
      </c>
      <c r="F53" s="103">
        <v>-600.34</v>
      </c>
      <c r="G53" s="104">
        <v>-1647.89</v>
      </c>
      <c r="H53" s="127">
        <v>3500</v>
      </c>
      <c r="I53" s="8">
        <v>-1208.03</v>
      </c>
    </row>
    <row r="54" spans="1:13">
      <c r="B54" s="128" t="s">
        <v>47</v>
      </c>
      <c r="D54" s="129">
        <v>-307.5</v>
      </c>
      <c r="E54" s="130"/>
      <c r="F54" s="131"/>
      <c r="G54" s="132"/>
      <c r="H54" s="127"/>
      <c r="I54" s="133"/>
      <c r="J54" s="134"/>
    </row>
    <row r="55" spans="1:13">
      <c r="B55" s="85" t="s">
        <v>48</v>
      </c>
      <c r="D55" s="78"/>
      <c r="E55" s="79"/>
      <c r="F55" s="80"/>
      <c r="G55" s="81"/>
      <c r="H55" s="127"/>
      <c r="I55" s="133"/>
      <c r="J55" s="134"/>
    </row>
    <row r="56" spans="1:13">
      <c r="B56" s="85" t="s">
        <v>49</v>
      </c>
      <c r="D56" s="78"/>
      <c r="E56" s="79"/>
      <c r="F56" s="80"/>
      <c r="G56" s="81"/>
      <c r="H56" s="127"/>
      <c r="I56" s="133"/>
      <c r="J56" s="134"/>
      <c r="M56" s="40"/>
    </row>
    <row r="57" spans="1:13" hidden="1">
      <c r="B57" s="85" t="s">
        <v>50</v>
      </c>
      <c r="D57" s="78"/>
      <c r="E57" s="79"/>
      <c r="F57" s="80"/>
      <c r="G57" s="81"/>
      <c r="H57" s="105"/>
      <c r="I57" s="106"/>
      <c r="J57" s="135"/>
    </row>
    <row r="58" spans="1:13">
      <c r="A58" s="1">
        <v>6540</v>
      </c>
      <c r="B58" s="85" t="s">
        <v>51</v>
      </c>
      <c r="D58" s="78">
        <v>-95.72</v>
      </c>
      <c r="E58" s="79">
        <v>-633.20000000000005</v>
      </c>
      <c r="F58" s="80">
        <v>-624.71</v>
      </c>
      <c r="G58" s="81">
        <v>-1337.73</v>
      </c>
      <c r="H58" s="127">
        <v>-2000</v>
      </c>
      <c r="I58" s="133">
        <v>-1430.05</v>
      </c>
      <c r="J58" s="134">
        <v>-1500</v>
      </c>
    </row>
    <row r="59" spans="1:13">
      <c r="B59" s="41" t="s">
        <v>44</v>
      </c>
      <c r="D59" s="64"/>
      <c r="E59" s="65"/>
      <c r="F59" s="66"/>
      <c r="G59" s="67"/>
      <c r="H59" s="59"/>
      <c r="I59" s="60"/>
      <c r="J59" s="61"/>
    </row>
    <row r="60" spans="1:13">
      <c r="B60" s="41" t="s">
        <v>52</v>
      </c>
      <c r="D60" s="42"/>
      <c r="E60" s="43"/>
      <c r="F60" s="44">
        <v>-583.19000000000005</v>
      </c>
      <c r="G60" s="45"/>
      <c r="H60" s="72">
        <v>-500</v>
      </c>
      <c r="I60" s="73"/>
      <c r="J60" s="74">
        <v>-500</v>
      </c>
    </row>
    <row r="61" spans="1:13">
      <c r="B61" s="41" t="s">
        <v>53</v>
      </c>
      <c r="D61" s="42"/>
      <c r="E61" s="43"/>
      <c r="F61" s="103"/>
      <c r="G61" s="104"/>
      <c r="H61" s="136"/>
      <c r="I61" s="137"/>
      <c r="J61" s="138"/>
    </row>
    <row r="62" spans="1:13">
      <c r="B62" s="11" t="s">
        <v>54</v>
      </c>
      <c r="D62" s="102"/>
      <c r="E62" s="114"/>
      <c r="F62" s="103"/>
      <c r="G62" s="104"/>
      <c r="H62" s="72">
        <v>-10000</v>
      </c>
      <c r="I62" s="73" t="s">
        <v>55</v>
      </c>
      <c r="J62" s="74">
        <v>-2000</v>
      </c>
    </row>
    <row r="63" spans="1:13">
      <c r="A63" s="1">
        <v>6821</v>
      </c>
      <c r="B63" s="41" t="s">
        <v>56</v>
      </c>
      <c r="D63" s="102">
        <v>-64.75</v>
      </c>
      <c r="E63" s="114">
        <v>-2236.59</v>
      </c>
      <c r="F63" s="103">
        <v>-559.72</v>
      </c>
      <c r="G63" s="104">
        <v>-1981.18</v>
      </c>
      <c r="H63" s="72"/>
      <c r="I63" s="73">
        <v>-298.8</v>
      </c>
      <c r="J63" s="74"/>
    </row>
    <row r="64" spans="1:13">
      <c r="B64" s="41" t="s">
        <v>57</v>
      </c>
      <c r="D64" s="64"/>
      <c r="E64" s="65"/>
      <c r="F64" s="44"/>
      <c r="G64" s="45"/>
      <c r="H64" s="72"/>
      <c r="I64" s="73"/>
      <c r="J64" s="74"/>
    </row>
    <row r="65" spans="1:11">
      <c r="A65" s="1">
        <v>6750</v>
      </c>
      <c r="B65" s="41" t="s">
        <v>58</v>
      </c>
      <c r="D65" s="64">
        <v>-100</v>
      </c>
      <c r="E65" s="65">
        <v>-4313.22</v>
      </c>
      <c r="F65" s="66">
        <v>-11809.63</v>
      </c>
      <c r="G65" s="67">
        <v>-12444.54</v>
      </c>
      <c r="H65" s="68">
        <v>-11000</v>
      </c>
      <c r="I65" s="69">
        <v>-14292.75</v>
      </c>
      <c r="J65" s="70">
        <v>-12000</v>
      </c>
    </row>
    <row r="66" spans="1:11">
      <c r="A66" s="1">
        <v>6950</v>
      </c>
      <c r="B66" s="2" t="s">
        <v>27</v>
      </c>
      <c r="D66" s="64">
        <v>-537.99</v>
      </c>
      <c r="E66" s="65">
        <v>-435.72</v>
      </c>
      <c r="F66" s="66">
        <v>-10420.719999999999</v>
      </c>
      <c r="G66" s="67">
        <v>-1474.46</v>
      </c>
      <c r="H66" s="59">
        <v>-1500</v>
      </c>
      <c r="I66" s="60">
        <v>-3609.67</v>
      </c>
      <c r="J66" s="61">
        <v>-1000</v>
      </c>
    </row>
    <row r="67" spans="1:11">
      <c r="E67" s="110"/>
      <c r="F67" s="111"/>
      <c r="G67" s="115"/>
    </row>
    <row r="68" spans="1:11" ht="15">
      <c r="A68" s="123" t="s">
        <v>59</v>
      </c>
      <c r="B68" s="32"/>
      <c r="C68" s="33"/>
      <c r="D68" s="34"/>
      <c r="E68" s="34"/>
      <c r="F68" s="34"/>
      <c r="G68" s="34"/>
      <c r="H68" s="34"/>
      <c r="I68" s="34"/>
      <c r="J68" s="34"/>
    </row>
    <row r="69" spans="1:11">
      <c r="A69" s="116"/>
      <c r="E69" s="110"/>
      <c r="F69" s="111"/>
      <c r="G69" s="115"/>
    </row>
    <row r="70" spans="1:11">
      <c r="A70" s="36" t="s">
        <v>10</v>
      </c>
      <c r="B70" s="37"/>
      <c r="C70" s="38"/>
      <c r="D70" s="39">
        <f>D71+D72+D73</f>
        <v>757.63</v>
      </c>
      <c r="E70" s="39">
        <f>E71+E72+E73</f>
        <v>5151.45</v>
      </c>
      <c r="F70" s="39">
        <f t="shared" ref="F70:H75" si="1">F71+F72+F73</f>
        <v>8819.59</v>
      </c>
      <c r="G70" s="39">
        <f t="shared" si="1"/>
        <v>9042.119999999999</v>
      </c>
      <c r="H70" s="39">
        <f t="shared" si="1"/>
        <v>6500</v>
      </c>
      <c r="I70" s="39">
        <f t="shared" ref="I70:J75" si="2">I71+I72+I73</f>
        <v>8400.2899999999991</v>
      </c>
      <c r="J70" s="39">
        <f t="shared" si="2"/>
        <v>2500</v>
      </c>
      <c r="K70" s="40"/>
    </row>
    <row r="71" spans="1:11">
      <c r="A71" s="1">
        <v>8110</v>
      </c>
      <c r="B71" s="41" t="s">
        <v>60</v>
      </c>
      <c r="D71" s="42">
        <v>0</v>
      </c>
      <c r="E71" s="43">
        <v>3454.35</v>
      </c>
      <c r="F71" s="44">
        <v>3278.77</v>
      </c>
      <c r="G71" s="45">
        <v>6467.32</v>
      </c>
      <c r="H71" s="46">
        <v>5000</v>
      </c>
      <c r="I71" s="47">
        <v>6846.19</v>
      </c>
      <c r="J71" s="48">
        <v>2000</v>
      </c>
    </row>
    <row r="72" spans="1:11">
      <c r="A72" s="1">
        <v>8130</v>
      </c>
      <c r="B72" s="41" t="s">
        <v>61</v>
      </c>
      <c r="D72" s="64">
        <v>347.63</v>
      </c>
      <c r="E72" s="65">
        <v>1174.0999999999999</v>
      </c>
      <c r="F72" s="66">
        <v>2031.3</v>
      </c>
      <c r="G72" s="67">
        <v>1514.8</v>
      </c>
      <c r="H72" s="59">
        <v>1000</v>
      </c>
      <c r="I72" s="60">
        <v>1554.1</v>
      </c>
      <c r="J72" s="61">
        <v>500</v>
      </c>
    </row>
    <row r="73" spans="1:11" ht="25.5">
      <c r="A73" s="1">
        <v>8100</v>
      </c>
      <c r="B73" s="41" t="s">
        <v>62</v>
      </c>
      <c r="D73" s="64">
        <v>410</v>
      </c>
      <c r="E73" s="65">
        <v>523</v>
      </c>
      <c r="F73" s="66">
        <v>3509.52</v>
      </c>
      <c r="G73" s="67">
        <v>1060</v>
      </c>
      <c r="H73" s="59">
        <v>500</v>
      </c>
      <c r="I73" s="60"/>
      <c r="J73" s="61"/>
    </row>
    <row r="75" spans="1:11">
      <c r="A75" s="36" t="s">
        <v>17</v>
      </c>
      <c r="B75" s="37"/>
      <c r="C75" s="38"/>
      <c r="D75" s="39">
        <f>D76+D77+D78</f>
        <v>-341.95</v>
      </c>
      <c r="E75" s="39">
        <f>E76+E77+E78</f>
        <v>-1496.1</v>
      </c>
      <c r="F75" s="39">
        <f t="shared" si="1"/>
        <v>-5231.5200000000004</v>
      </c>
      <c r="G75" s="39">
        <f t="shared" si="1"/>
        <v>-9522.74</v>
      </c>
      <c r="H75" s="39">
        <f t="shared" si="1"/>
        <v>-5500</v>
      </c>
      <c r="I75" s="39">
        <f t="shared" si="2"/>
        <v>-5128.18</v>
      </c>
      <c r="J75" s="39">
        <f>J76+J77+J78</f>
        <v>-2200</v>
      </c>
      <c r="K75" s="40"/>
    </row>
    <row r="76" spans="1:11">
      <c r="A76" s="1">
        <v>8600</v>
      </c>
      <c r="B76" s="41" t="s">
        <v>60</v>
      </c>
      <c r="D76" s="42"/>
      <c r="E76" s="92"/>
      <c r="F76" s="139">
        <v>-1906.35</v>
      </c>
      <c r="G76" s="140">
        <v>-5641.22</v>
      </c>
      <c r="H76" s="46">
        <v>-3000</v>
      </c>
      <c r="I76" s="47">
        <v>-3123.12</v>
      </c>
      <c r="J76" s="48">
        <v>-700</v>
      </c>
    </row>
    <row r="77" spans="1:11">
      <c r="A77" s="1">
        <v>8550</v>
      </c>
      <c r="B77" s="41" t="s">
        <v>63</v>
      </c>
      <c r="D77" s="64">
        <v>-341.95</v>
      </c>
      <c r="E77" s="65">
        <v>-1496.1</v>
      </c>
      <c r="F77" s="66">
        <v>-3325.17</v>
      </c>
      <c r="G77" s="67">
        <v>-3881.52</v>
      </c>
      <c r="H77" s="59">
        <v>-2500</v>
      </c>
      <c r="I77" s="60">
        <v>-2005.06</v>
      </c>
      <c r="J77" s="61">
        <v>-1500</v>
      </c>
    </row>
    <row r="79" spans="1:11">
      <c r="D79" s="42"/>
      <c r="E79" s="141"/>
      <c r="F79" s="142"/>
      <c r="G79" s="143"/>
    </row>
    <row r="80" spans="1:11" ht="15">
      <c r="A80" s="33"/>
      <c r="B80" s="144" t="s">
        <v>64</v>
      </c>
      <c r="C80" s="33"/>
      <c r="D80" s="145">
        <f t="shared" ref="D80:J80" si="3">D8+D15+D45+D52+D70+D75</f>
        <v>4415.7600000000011</v>
      </c>
      <c r="E80" s="145">
        <f t="shared" si="3"/>
        <v>7343.9000000000033</v>
      </c>
      <c r="F80" s="145">
        <f t="shared" si="3"/>
        <v>14731.810000000005</v>
      </c>
      <c r="G80" s="145">
        <f t="shared" si="3"/>
        <v>6108.2499999999982</v>
      </c>
      <c r="H80" s="145">
        <f t="shared" si="3"/>
        <v>-8940</v>
      </c>
      <c r="I80" s="145">
        <f t="shared" si="3"/>
        <v>6513.2599999999929</v>
      </c>
      <c r="J80" s="145">
        <f t="shared" si="3"/>
        <v>0</v>
      </c>
    </row>
    <row r="81" spans="1:10" hidden="1">
      <c r="B81" s="41"/>
      <c r="D81" s="42"/>
      <c r="E81" s="141"/>
      <c r="F81" s="146"/>
      <c r="G81" s="147"/>
      <c r="H81" s="46"/>
      <c r="I81" s="47"/>
      <c r="J81" s="48"/>
    </row>
    <row r="82" spans="1:10" hidden="1">
      <c r="B82" s="41"/>
      <c r="D82" s="42"/>
      <c r="E82" s="141"/>
      <c r="F82" s="146"/>
      <c r="G82" s="147"/>
      <c r="H82" s="46"/>
      <c r="I82" s="47"/>
      <c r="J82" s="48"/>
    </row>
    <row r="83" spans="1:10" ht="15" hidden="1">
      <c r="B83" s="23" t="str">
        <f>B80</f>
        <v>Vereinsergebnis</v>
      </c>
      <c r="D83" s="148">
        <f>D80</f>
        <v>4415.7600000000011</v>
      </c>
      <c r="E83" s="149">
        <f>E80</f>
        <v>7343.9000000000033</v>
      </c>
      <c r="F83" s="146"/>
      <c r="G83" s="147"/>
      <c r="H83" s="46"/>
      <c r="I83" s="47"/>
      <c r="J83" s="48"/>
    </row>
    <row r="84" spans="1:10">
      <c r="B84" s="41"/>
      <c r="D84" s="42"/>
      <c r="E84" s="150"/>
      <c r="F84" s="146"/>
      <c r="G84" s="147"/>
      <c r="H84" s="46"/>
      <c r="I84" s="47"/>
      <c r="J84" s="48"/>
    </row>
    <row r="85" spans="1:10" ht="25.5">
      <c r="B85" s="41" t="s">
        <v>65</v>
      </c>
      <c r="D85" s="64">
        <v>2000</v>
      </c>
      <c r="E85" s="150">
        <v>7000</v>
      </c>
      <c r="F85" s="66">
        <v>2000</v>
      </c>
      <c r="G85" s="67">
        <v>2500</v>
      </c>
      <c r="H85" s="68"/>
      <c r="I85" s="69"/>
      <c r="J85" s="70"/>
    </row>
    <row r="86" spans="1:10" ht="25.5">
      <c r="B86" s="41" t="s">
        <v>66</v>
      </c>
      <c r="D86" s="42">
        <v>2000</v>
      </c>
      <c r="E86" s="150"/>
      <c r="F86" s="44">
        <v>10000</v>
      </c>
      <c r="G86" s="45">
        <v>2500</v>
      </c>
      <c r="H86" s="46"/>
      <c r="I86" s="47">
        <v>5000</v>
      </c>
      <c r="J86" s="48"/>
    </row>
    <row r="87" spans="1:10" ht="25.5">
      <c r="B87" s="41" t="s">
        <v>67</v>
      </c>
      <c r="D87" s="151"/>
      <c r="E87" s="150"/>
      <c r="F87" s="152"/>
      <c r="G87" s="153"/>
      <c r="H87" s="59"/>
      <c r="I87" s="60"/>
      <c r="J87" s="61"/>
    </row>
    <row r="88" spans="1:10" ht="25.5">
      <c r="B88" s="41" t="s">
        <v>68</v>
      </c>
      <c r="D88" s="42"/>
      <c r="E88" s="43"/>
      <c r="F88" s="44"/>
      <c r="G88" s="45"/>
      <c r="H88" s="72"/>
      <c r="I88" s="73"/>
      <c r="J88" s="74"/>
    </row>
    <row r="89" spans="1:10">
      <c r="D89" s="154"/>
    </row>
    <row r="90" spans="1:10">
      <c r="B90" s="41"/>
      <c r="D90" s="64"/>
      <c r="E90" s="149"/>
      <c r="F90" s="155"/>
      <c r="G90" s="156"/>
      <c r="H90" s="59"/>
      <c r="I90" s="60"/>
      <c r="J90" s="61"/>
    </row>
    <row r="91" spans="1:10">
      <c r="A91" s="38"/>
      <c r="B91" s="157" t="s">
        <v>69</v>
      </c>
      <c r="C91" s="38"/>
      <c r="D91" s="158">
        <f t="shared" ref="D91:J91" si="4">SUM(D92:D95)</f>
        <v>31877.23</v>
      </c>
      <c r="E91" s="158">
        <f t="shared" si="4"/>
        <v>38877.229999999996</v>
      </c>
      <c r="F91" s="158">
        <f t="shared" si="4"/>
        <v>50877.229999999996</v>
      </c>
      <c r="G91" s="158">
        <f t="shared" si="4"/>
        <v>55877.229999999996</v>
      </c>
      <c r="H91" s="158">
        <f t="shared" si="4"/>
        <v>55877.229999999996</v>
      </c>
      <c r="I91" s="158">
        <f t="shared" si="4"/>
        <v>60877.229999999996</v>
      </c>
      <c r="J91" s="158">
        <f t="shared" si="4"/>
        <v>0</v>
      </c>
    </row>
    <row r="92" spans="1:10">
      <c r="B92" s="41" t="s">
        <v>70</v>
      </c>
      <c r="D92" s="64">
        <v>9500</v>
      </c>
      <c r="E92" s="65">
        <f>D92+E87</f>
        <v>9500</v>
      </c>
      <c r="F92" s="66">
        <v>9500</v>
      </c>
      <c r="G92" s="67">
        <v>12000</v>
      </c>
      <c r="H92" s="72">
        <v>12000</v>
      </c>
      <c r="I92" s="73">
        <v>12000</v>
      </c>
      <c r="J92" s="61"/>
    </row>
    <row r="93" spans="1:10">
      <c r="B93" s="41" t="s">
        <v>71</v>
      </c>
      <c r="D93" s="42">
        <v>7000</v>
      </c>
      <c r="E93" s="43">
        <f t="shared" ref="E93:E94" si="5">D93+E85</f>
        <v>14000</v>
      </c>
      <c r="F93" s="44">
        <v>16000</v>
      </c>
      <c r="G93" s="45">
        <v>16000</v>
      </c>
      <c r="H93" s="72">
        <v>16000</v>
      </c>
      <c r="I93" s="73">
        <v>16000</v>
      </c>
      <c r="J93" s="48"/>
    </row>
    <row r="94" spans="1:10">
      <c r="B94" s="41" t="s">
        <v>72</v>
      </c>
      <c r="D94" s="42">
        <v>3500</v>
      </c>
      <c r="E94" s="43">
        <f t="shared" si="5"/>
        <v>3500</v>
      </c>
      <c r="F94" s="44">
        <v>13500</v>
      </c>
      <c r="G94" s="45">
        <v>16000</v>
      </c>
      <c r="H94" s="72">
        <v>16000</v>
      </c>
      <c r="I94" s="73">
        <v>21000</v>
      </c>
      <c r="J94" s="48"/>
    </row>
    <row r="95" spans="1:10">
      <c r="B95" s="41" t="s">
        <v>73</v>
      </c>
      <c r="D95" s="64">
        <v>11877.23</v>
      </c>
      <c r="E95" s="65">
        <f>D95+E88</f>
        <v>11877.23</v>
      </c>
      <c r="F95" s="66">
        <v>11877.23</v>
      </c>
      <c r="G95" s="67">
        <v>11877.23</v>
      </c>
      <c r="H95" s="72">
        <v>11877.23</v>
      </c>
      <c r="I95" s="73">
        <v>11877.23</v>
      </c>
      <c r="J95" s="61"/>
    </row>
    <row r="96" spans="1:10">
      <c r="D96" s="159"/>
      <c r="E96" s="160"/>
      <c r="F96" s="160"/>
      <c r="G96" s="160"/>
      <c r="H96" s="161"/>
      <c r="I96" s="161"/>
      <c r="J96" s="161"/>
    </row>
    <row r="97" spans="4:12">
      <c r="D97" s="159"/>
      <c r="E97" s="160"/>
      <c r="F97" s="160"/>
      <c r="G97" s="160"/>
      <c r="H97" s="161"/>
      <c r="I97" s="161"/>
      <c r="J97" s="161"/>
    </row>
    <row r="98" spans="4:12">
      <c r="D98" s="159"/>
      <c r="E98" s="160"/>
      <c r="F98" s="160"/>
      <c r="G98" s="160"/>
      <c r="H98" s="161"/>
      <c r="I98" s="161"/>
      <c r="J98" s="161"/>
      <c r="L98" s="164"/>
    </row>
    <row r="99" spans="4:12">
      <c r="D99" s="159"/>
      <c r="E99" s="160"/>
      <c r="F99" s="160"/>
      <c r="G99" s="160"/>
      <c r="H99" s="161"/>
      <c r="I99" s="161"/>
      <c r="J99" s="161"/>
    </row>
    <row r="100" spans="4:12">
      <c r="D100" s="159"/>
      <c r="E100" s="160"/>
      <c r="F100" s="160"/>
      <c r="G100" s="160"/>
      <c r="H100" s="161"/>
      <c r="I100" s="161"/>
      <c r="J100" s="161"/>
    </row>
    <row r="101" spans="4:12">
      <c r="D101" s="159"/>
      <c r="E101" s="160"/>
      <c r="F101" s="160"/>
      <c r="G101" s="160"/>
      <c r="H101" s="161"/>
      <c r="I101" s="161"/>
      <c r="J101" s="161"/>
    </row>
    <row r="102" spans="4:12">
      <c r="D102" s="159"/>
      <c r="E102" s="160"/>
      <c r="F102" s="160"/>
      <c r="G102" s="160"/>
      <c r="H102" s="161"/>
      <c r="I102" s="161"/>
      <c r="J102" s="161"/>
    </row>
    <row r="103" spans="4:12">
      <c r="D103" s="159"/>
      <c r="E103" s="162"/>
      <c r="F103" s="162"/>
      <c r="G103" s="162"/>
      <c r="H103" s="161"/>
      <c r="I103" s="161"/>
      <c r="J103" s="161"/>
    </row>
    <row r="104" spans="4:12">
      <c r="D104" s="159"/>
      <c r="E104" s="162"/>
      <c r="F104" s="162"/>
      <c r="G104" s="162"/>
      <c r="H104" s="163"/>
      <c r="I104" s="163"/>
      <c r="J104" s="163"/>
    </row>
  </sheetData>
  <sheetProtection selectLockedCells="1" selectUnlockedCells="1"/>
  <pageMargins left="0.78740157480314965" right="0.78740157480314965" top="1.0236220472440944" bottom="1.0236220472440944" header="0.78740157480314965" footer="0.78740157480314965"/>
  <pageSetup paperSize="9" scale="95" firstPageNumber="0" orientation="landscape" horizontalDpi="4294967293" verticalDpi="300" r:id="rId1"/>
  <headerFooter>
    <oddHeader>&amp;CVorschlag Haushaltsplan 2026</oddHeader>
    <oddFooter>&amp;CSeite &amp;P</oddFooter>
  </headerFooter>
  <rowBreaks count="2" manualBreakCount="2">
    <brk id="34" max="8" man="1"/>
    <brk id="6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Tabelle1</vt:lpstr>
      <vt:lpstr>__xlnm.Print_Area_1</vt:lpstr>
      <vt:lpstr>__xlnm.Print_Titles_1</vt:lpstr>
      <vt:lpstr>Tabelle1!Druckbereich</vt:lpstr>
      <vt:lpstr>Excel_BuiltIn_Print_Titles_1_1</vt:lpstr>
      <vt:lpstr>Tabelle1!Print_Titles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DLRG</dc:creator>
  <cp:lastModifiedBy>Werner Pfeifer</cp:lastModifiedBy>
  <cp:revision>2</cp:revision>
  <cp:lastPrinted>2026-04-14T17:50:16Z</cp:lastPrinted>
  <dcterms:created xsi:type="dcterms:W3CDTF">2016-02-02T14:44:16Z</dcterms:created>
  <dcterms:modified xsi:type="dcterms:W3CDTF">2026-04-14T18:04:38Z</dcterms:modified>
</cp:coreProperties>
</file>